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7955" windowHeight="9090" activeTab="0"/>
  </bookViews>
  <sheets>
    <sheet name="申込一覧" sheetId="1" r:id="rId1"/>
  </sheets>
  <definedNames>
    <definedName name="_xlnm.Print_Area" localSheetId="0">'申込一覧'!$A$2:$K$37</definedName>
  </definedNames>
  <calcPr fullCalcOnLoad="1"/>
</workbook>
</file>

<file path=xl/sharedStrings.xml><?xml version="1.0" encoding="utf-8"?>
<sst xmlns="http://schemas.openxmlformats.org/spreadsheetml/2006/main" count="167" uniqueCount="81">
  <si>
    <t>生年月日(年齢)</t>
  </si>
  <si>
    <t>学年</t>
  </si>
  <si>
    <t>ナンバー</t>
  </si>
  <si>
    <t>連絡責任者氏名</t>
  </si>
  <si>
    <t>連絡責任者住所</t>
  </si>
  <si>
    <t>連絡責任者電話・FAX</t>
  </si>
  <si>
    <t>参加費</t>
  </si>
  <si>
    <t>団体名</t>
  </si>
  <si>
    <t>春季</t>
  </si>
  <si>
    <t>選手権</t>
  </si>
  <si>
    <t>秋季</t>
  </si>
  <si>
    <t>50代3000m</t>
  </si>
  <si>
    <t>40代100m</t>
  </si>
  <si>
    <t>40代3000m</t>
  </si>
  <si>
    <t>一般100m</t>
  </si>
  <si>
    <t>一般200m</t>
  </si>
  <si>
    <t>一般400m</t>
  </si>
  <si>
    <t>一般800m</t>
  </si>
  <si>
    <t>一般1500m</t>
  </si>
  <si>
    <t>一般5000m</t>
  </si>
  <si>
    <t>中学2年100m</t>
  </si>
  <si>
    <t>中学3年100m</t>
  </si>
  <si>
    <t>中学共通800m</t>
  </si>
  <si>
    <t xml:space="preserve">中学共通1500m </t>
  </si>
  <si>
    <t>中学共通3000m</t>
  </si>
  <si>
    <t>中学共通走幅跳</t>
  </si>
  <si>
    <t>中学共通走高跳</t>
  </si>
  <si>
    <t>中学共通砲丸投</t>
  </si>
  <si>
    <t>30代100m</t>
  </si>
  <si>
    <t>40代5000m</t>
  </si>
  <si>
    <t>30代3000m</t>
  </si>
  <si>
    <t>30代5000m</t>
  </si>
  <si>
    <t>50以上100m</t>
  </si>
  <si>
    <t>50以上3000m</t>
  </si>
  <si>
    <t>50以上5000m</t>
  </si>
  <si>
    <t>一般走高跳</t>
  </si>
  <si>
    <t>一般走幅跳</t>
  </si>
  <si>
    <t>一般砲丸投</t>
  </si>
  <si>
    <t>中学1年100m</t>
  </si>
  <si>
    <t>中学1年1500m</t>
  </si>
  <si>
    <t>中学1年走幅跳</t>
  </si>
  <si>
    <t>中学共通200m</t>
  </si>
  <si>
    <t>中学共通400m</t>
  </si>
  <si>
    <t>中学共通1500m</t>
  </si>
  <si>
    <t>中学共通110mH</t>
  </si>
  <si>
    <t>小学100m</t>
  </si>
  <si>
    <t>小学1000m</t>
  </si>
  <si>
    <t xml:space="preserve">小学走幅跳 </t>
  </si>
  <si>
    <t>小学走幅跳</t>
  </si>
  <si>
    <t>↑</t>
  </si>
  <si>
    <t>一般</t>
  </si>
  <si>
    <t>一般A</t>
  </si>
  <si>
    <t>一般B</t>
  </si>
  <si>
    <t>中学A</t>
  </si>
  <si>
    <t>小学A</t>
  </si>
  <si>
    <t>小学</t>
  </si>
  <si>
    <t>小学B</t>
  </si>
  <si>
    <t>小学C</t>
  </si>
  <si>
    <t>親子</t>
  </si>
  <si>
    <t>親子A</t>
  </si>
  <si>
    <t>親子B</t>
  </si>
  <si>
    <t>親子C</t>
  </si>
  <si>
    <t>中学</t>
  </si>
  <si>
    <t>中学B</t>
  </si>
  <si>
    <t>中学C</t>
  </si>
  <si>
    <t>住所</t>
  </si>
  <si>
    <t>氏　　名(ﾌﾘｶﾞﾅ)</t>
  </si>
  <si>
    <t>種目コード</t>
  </si>
  <si>
    <t>＝</t>
  </si>
  <si>
    <t>合計</t>
  </si>
  <si>
    <t xml:space="preserve"> 責任者　　　　　　　　　  　　　　</t>
  </si>
  <si>
    <t xml:space="preserve">        第　　　回葛飾柴又ロードレース大会　申込様式</t>
  </si>
  <si>
    <t>誓約文　　
今大会参加にあたり、いかなる事故について主催者側には一切迷惑をかけません。また健康管理を行い
当日体調の悪い時は、出場を辞退することを誓います。
                                                代表者</t>
  </si>
  <si>
    <t>小学生</t>
  </si>
  <si>
    <t>円×</t>
  </si>
  <si>
    <t>中学生</t>
  </si>
  <si>
    <t>高校生</t>
  </si>
  <si>
    <t>一般5K</t>
  </si>
  <si>
    <t>登録者</t>
  </si>
  <si>
    <t>一般10K</t>
  </si>
  <si>
    <t>円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</si>
</sst>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&quot;&quot;人&quot;"/>
    <numFmt numFmtId="177" formatCode="0&quot;人&quot;"/>
    <numFmt numFmtId="178" formatCode="0&quot;種目&quot;"/>
    <numFmt numFmtId="179" formatCode="0&quot;チーム&quot;"/>
    <numFmt numFmtId="180" formatCode="0&quot;円&quot;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  <numFmt numFmtId="186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80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3" fillId="0" borderId="23" xfId="0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27" xfId="0" applyFont="1" applyBorder="1" applyAlignment="1" applyProtection="1">
      <alignment horizontal="left" vertical="top" wrapText="1"/>
      <protection locked="0"/>
    </xf>
    <xf numFmtId="0" fontId="2" fillId="0" borderId="28" xfId="0" applyFont="1" applyBorder="1" applyAlignment="1" applyProtection="1">
      <alignment horizontal="left" vertical="center" shrinkToFit="1"/>
      <protection locked="0"/>
    </xf>
    <xf numFmtId="0" fontId="2" fillId="0" borderId="29" xfId="0" applyFont="1" applyBorder="1" applyAlignment="1" applyProtection="1">
      <alignment horizontal="left" vertical="center" shrinkToFit="1"/>
      <protection locked="0"/>
    </xf>
    <xf numFmtId="0" fontId="2" fillId="0" borderId="30" xfId="0" applyFont="1" applyBorder="1" applyAlignment="1" applyProtection="1">
      <alignment horizontal="left" vertical="center" shrinkToFit="1"/>
      <protection locked="0"/>
    </xf>
    <xf numFmtId="0" fontId="2" fillId="0" borderId="31" xfId="0" applyFont="1" applyBorder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horizontal="left" vertical="center" shrinkToFit="1"/>
      <protection locked="0"/>
    </xf>
    <xf numFmtId="0" fontId="2" fillId="0" borderId="32" xfId="0" applyFont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 applyProtection="1">
      <alignment horizontal="center" vertical="center" shrinkToFit="1"/>
      <protection locked="0"/>
    </xf>
    <xf numFmtId="0" fontId="2" fillId="0" borderId="34" xfId="0" applyFont="1" applyBorder="1" applyAlignment="1" applyProtection="1">
      <alignment horizontal="center" vertical="center" shrinkToFit="1"/>
      <protection locked="0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186" fontId="2" fillId="0" borderId="25" xfId="0" applyNumberFormat="1" applyFont="1" applyBorder="1" applyAlignment="1" applyProtection="1">
      <alignment vertical="center"/>
      <protection locked="0"/>
    </xf>
    <xf numFmtId="186" fontId="2" fillId="0" borderId="0" xfId="0" applyNumberFormat="1" applyFont="1" applyAlignment="1" applyProtection="1">
      <alignment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2" fillId="0" borderId="17" xfId="0" applyFont="1" applyBorder="1" applyAlignment="1" applyProtection="1">
      <alignment horizontal="left" vertical="center"/>
      <protection locked="0"/>
    </xf>
    <xf numFmtId="0" fontId="0" fillId="0" borderId="24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2" fillId="0" borderId="22" xfId="0" applyFont="1" applyBorder="1" applyAlignment="1" applyProtection="1">
      <alignment horizontal="left" vertical="center"/>
      <protection locked="0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36</xdr:row>
      <xdr:rowOff>9525</xdr:rowOff>
    </xdr:from>
    <xdr:to>
      <xdr:col>7</xdr:col>
      <xdr:colOff>1028700</xdr:colOff>
      <xdr:row>36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3105150" y="11125200"/>
          <a:ext cx="19716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56"/>
  <sheetViews>
    <sheetView tabSelected="1" view="pageBreakPreview" zoomScaleSheetLayoutView="100" zoomScalePageLayoutView="0" workbookViewId="0" topLeftCell="A1">
      <selection activeCell="A2" sqref="A2:K2"/>
    </sheetView>
  </sheetViews>
  <sheetFormatPr defaultColWidth="9.00390625" defaultRowHeight="13.5"/>
  <cols>
    <col min="1" max="1" width="4.00390625" style="1" customWidth="1"/>
    <col min="2" max="2" width="7.375" style="1" customWidth="1"/>
    <col min="3" max="3" width="8.50390625" style="1" customWidth="1"/>
    <col min="4" max="4" width="8.125" style="1" customWidth="1"/>
    <col min="5" max="5" width="5.375" style="1" customWidth="1"/>
    <col min="6" max="6" width="13.875" style="1" customWidth="1"/>
    <col min="7" max="7" width="5.875" style="1" customWidth="1"/>
    <col min="8" max="8" width="13.50390625" style="1" customWidth="1"/>
    <col min="9" max="9" width="4.00390625" style="1" customWidth="1"/>
    <col min="10" max="10" width="17.375" style="1" customWidth="1"/>
    <col min="11" max="11" width="9.75390625" style="1" customWidth="1"/>
    <col min="12" max="12" width="9.00390625" style="1" customWidth="1"/>
    <col min="13" max="13" width="10.50390625" style="1" bestFit="1" customWidth="1"/>
    <col min="14" max="15" width="12.75390625" style="1" bestFit="1" customWidth="1"/>
    <col min="16" max="19" width="9.50390625" style="1" bestFit="1" customWidth="1"/>
    <col min="20" max="21" width="10.50390625" style="1" bestFit="1" customWidth="1"/>
    <col min="22" max="23" width="12.75390625" style="1" bestFit="1" customWidth="1"/>
    <col min="24" max="24" width="13.875" style="1" bestFit="1" customWidth="1"/>
    <col min="25" max="25" width="16.125" style="1" bestFit="1" customWidth="1"/>
    <col min="26" max="26" width="15.00390625" style="1" bestFit="1" customWidth="1"/>
    <col min="27" max="32" width="16.125" style="1" bestFit="1" customWidth="1"/>
    <col min="33" max="35" width="15.00390625" style="1" bestFit="1" customWidth="1"/>
    <col min="36" max="38" width="13.875" style="1" bestFit="1" customWidth="1"/>
    <col min="39" max="41" width="15.00390625" style="1" bestFit="1" customWidth="1"/>
    <col min="42" max="44" width="16.125" style="1" bestFit="1" customWidth="1"/>
    <col min="45" max="45" width="9.50390625" style="1" bestFit="1" customWidth="1"/>
    <col min="46" max="46" width="10.50390625" style="1" bestFit="1" customWidth="1"/>
    <col min="47" max="47" width="12.75390625" style="1" bestFit="1" customWidth="1"/>
    <col min="48" max="16384" width="9.00390625" style="1" customWidth="1"/>
  </cols>
  <sheetData>
    <row r="2" spans="1:11" ht="27" customHeight="1">
      <c r="A2" s="22" t="s">
        <v>71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ht="14.25" thickBot="1"/>
    <row r="4" spans="2:11" ht="33.75" customHeight="1" thickBot="1">
      <c r="B4" s="10" t="s">
        <v>7</v>
      </c>
      <c r="C4" s="26"/>
      <c r="D4" s="26"/>
      <c r="E4" s="26"/>
      <c r="F4" s="27"/>
      <c r="G4" s="28" t="s">
        <v>70</v>
      </c>
      <c r="H4" s="29"/>
      <c r="I4" s="29"/>
      <c r="J4" s="29"/>
      <c r="K4" s="30"/>
    </row>
    <row r="5" ht="8.25" customHeight="1" thickBot="1"/>
    <row r="6" spans="1:11" s="38" customFormat="1" ht="27" customHeight="1" thickBot="1">
      <c r="A6" s="34"/>
      <c r="B6" s="35" t="s">
        <v>2</v>
      </c>
      <c r="C6" s="45" t="s">
        <v>66</v>
      </c>
      <c r="D6" s="46"/>
      <c r="E6" s="47"/>
      <c r="F6" s="36" t="s">
        <v>0</v>
      </c>
      <c r="G6" s="37" t="s">
        <v>1</v>
      </c>
      <c r="H6" s="48" t="s">
        <v>65</v>
      </c>
      <c r="I6" s="46"/>
      <c r="J6" s="46"/>
      <c r="K6" s="42" t="s">
        <v>67</v>
      </c>
    </row>
    <row r="7" spans="1:11" ht="27" customHeight="1" thickTop="1">
      <c r="A7" s="2">
        <v>1</v>
      </c>
      <c r="B7" s="3"/>
      <c r="C7" s="49"/>
      <c r="D7" s="50"/>
      <c r="E7" s="51"/>
      <c r="F7" s="4"/>
      <c r="G7" s="5"/>
      <c r="H7" s="58"/>
      <c r="I7" s="50"/>
      <c r="J7" s="51"/>
      <c r="K7" s="39"/>
    </row>
    <row r="8" spans="1:11" ht="27" customHeight="1">
      <c r="A8" s="6">
        <v>2</v>
      </c>
      <c r="B8" s="7"/>
      <c r="C8" s="52"/>
      <c r="D8" s="53"/>
      <c r="E8" s="54"/>
      <c r="F8" s="8"/>
      <c r="G8" s="9"/>
      <c r="H8" s="59"/>
      <c r="I8" s="53"/>
      <c r="J8" s="54"/>
      <c r="K8" s="40"/>
    </row>
    <row r="9" spans="1:11" ht="27" customHeight="1">
      <c r="A9" s="6">
        <v>3</v>
      </c>
      <c r="B9" s="7"/>
      <c r="C9" s="52"/>
      <c r="D9" s="53"/>
      <c r="E9" s="54"/>
      <c r="F9" s="8"/>
      <c r="G9" s="9"/>
      <c r="H9" s="59"/>
      <c r="I9" s="53"/>
      <c r="J9" s="54"/>
      <c r="K9" s="40"/>
    </row>
    <row r="10" spans="1:11" ht="27" customHeight="1">
      <c r="A10" s="6">
        <v>4</v>
      </c>
      <c r="B10" s="7"/>
      <c r="C10" s="52"/>
      <c r="D10" s="53"/>
      <c r="E10" s="54"/>
      <c r="F10" s="8"/>
      <c r="G10" s="9"/>
      <c r="H10" s="59"/>
      <c r="I10" s="53"/>
      <c r="J10" s="54"/>
      <c r="K10" s="40"/>
    </row>
    <row r="11" spans="1:11" ht="27" customHeight="1">
      <c r="A11" s="6">
        <v>5</v>
      </c>
      <c r="B11" s="7"/>
      <c r="C11" s="52"/>
      <c r="D11" s="53"/>
      <c r="E11" s="54"/>
      <c r="F11" s="8"/>
      <c r="G11" s="9"/>
      <c r="H11" s="59"/>
      <c r="I11" s="53"/>
      <c r="J11" s="54"/>
      <c r="K11" s="40"/>
    </row>
    <row r="12" spans="1:11" ht="27" customHeight="1">
      <c r="A12" s="6">
        <v>6</v>
      </c>
      <c r="B12" s="7"/>
      <c r="C12" s="52"/>
      <c r="D12" s="53"/>
      <c r="E12" s="54"/>
      <c r="F12" s="8"/>
      <c r="G12" s="9"/>
      <c r="H12" s="59"/>
      <c r="I12" s="53"/>
      <c r="J12" s="54"/>
      <c r="K12" s="40"/>
    </row>
    <row r="13" spans="1:11" ht="27" customHeight="1">
      <c r="A13" s="6">
        <v>7</v>
      </c>
      <c r="B13" s="7"/>
      <c r="C13" s="52"/>
      <c r="D13" s="53"/>
      <c r="E13" s="54"/>
      <c r="F13" s="8"/>
      <c r="G13" s="9"/>
      <c r="H13" s="59"/>
      <c r="I13" s="53"/>
      <c r="J13" s="54"/>
      <c r="K13" s="40"/>
    </row>
    <row r="14" spans="1:11" ht="27" customHeight="1">
      <c r="A14" s="6">
        <v>8</v>
      </c>
      <c r="B14" s="7"/>
      <c r="C14" s="52"/>
      <c r="D14" s="53"/>
      <c r="E14" s="54"/>
      <c r="F14" s="8"/>
      <c r="G14" s="9"/>
      <c r="H14" s="59"/>
      <c r="I14" s="53"/>
      <c r="J14" s="54"/>
      <c r="K14" s="40"/>
    </row>
    <row r="15" spans="1:11" ht="27" customHeight="1">
      <c r="A15" s="6">
        <v>9</v>
      </c>
      <c r="B15" s="7"/>
      <c r="C15" s="52"/>
      <c r="D15" s="53"/>
      <c r="E15" s="54"/>
      <c r="F15" s="8"/>
      <c r="G15" s="9"/>
      <c r="H15" s="59"/>
      <c r="I15" s="53"/>
      <c r="J15" s="54"/>
      <c r="K15" s="40"/>
    </row>
    <row r="16" spans="1:11" ht="27" customHeight="1">
      <c r="A16" s="6">
        <v>10</v>
      </c>
      <c r="B16" s="7"/>
      <c r="C16" s="52"/>
      <c r="D16" s="53"/>
      <c r="E16" s="54"/>
      <c r="F16" s="8"/>
      <c r="G16" s="9"/>
      <c r="H16" s="59"/>
      <c r="I16" s="53"/>
      <c r="J16" s="54"/>
      <c r="K16" s="40"/>
    </row>
    <row r="17" spans="1:11" ht="27" customHeight="1">
      <c r="A17" s="6">
        <v>11</v>
      </c>
      <c r="B17" s="7"/>
      <c r="C17" s="52"/>
      <c r="D17" s="53"/>
      <c r="E17" s="54"/>
      <c r="F17" s="8"/>
      <c r="G17" s="9"/>
      <c r="H17" s="59"/>
      <c r="I17" s="53"/>
      <c r="J17" s="54"/>
      <c r="K17" s="40"/>
    </row>
    <row r="18" spans="1:11" ht="27" customHeight="1">
      <c r="A18" s="6">
        <v>12</v>
      </c>
      <c r="B18" s="7"/>
      <c r="C18" s="52"/>
      <c r="D18" s="53"/>
      <c r="E18" s="54"/>
      <c r="F18" s="8"/>
      <c r="G18" s="9"/>
      <c r="H18" s="59"/>
      <c r="I18" s="53"/>
      <c r="J18" s="54"/>
      <c r="K18" s="40"/>
    </row>
    <row r="19" spans="1:11" ht="27" customHeight="1">
      <c r="A19" s="6">
        <v>13</v>
      </c>
      <c r="B19" s="7"/>
      <c r="C19" s="52"/>
      <c r="D19" s="53"/>
      <c r="E19" s="54"/>
      <c r="F19" s="8"/>
      <c r="G19" s="9"/>
      <c r="H19" s="59"/>
      <c r="I19" s="53"/>
      <c r="J19" s="54"/>
      <c r="K19" s="40"/>
    </row>
    <row r="20" spans="1:11" ht="27" customHeight="1">
      <c r="A20" s="6">
        <v>14</v>
      </c>
      <c r="B20" s="7"/>
      <c r="C20" s="52"/>
      <c r="D20" s="53"/>
      <c r="E20" s="54"/>
      <c r="F20" s="8"/>
      <c r="G20" s="9"/>
      <c r="H20" s="59"/>
      <c r="I20" s="53"/>
      <c r="J20" s="54"/>
      <c r="K20" s="40"/>
    </row>
    <row r="21" spans="1:11" ht="27" customHeight="1" thickBot="1">
      <c r="A21" s="15">
        <v>15</v>
      </c>
      <c r="B21" s="16"/>
      <c r="C21" s="55"/>
      <c r="D21" s="56"/>
      <c r="E21" s="57"/>
      <c r="F21" s="17"/>
      <c r="G21" s="18"/>
      <c r="H21" s="60"/>
      <c r="I21" s="56"/>
      <c r="J21" s="57"/>
      <c r="K21" s="41"/>
    </row>
    <row r="22" spans="1:11" ht="93" customHeight="1" thickBot="1">
      <c r="A22" s="31" t="s">
        <v>72</v>
      </c>
      <c r="B22" s="32"/>
      <c r="C22" s="32"/>
      <c r="D22" s="32"/>
      <c r="E22" s="32"/>
      <c r="F22" s="32"/>
      <c r="G22" s="32"/>
      <c r="H22" s="32"/>
      <c r="I22" s="32"/>
      <c r="J22" s="32"/>
      <c r="K22" s="33"/>
    </row>
    <row r="23" spans="1:11" ht="11.2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2:11" ht="22.5" customHeight="1">
      <c r="B24" s="1" t="s">
        <v>3</v>
      </c>
      <c r="F24" s="25"/>
      <c r="G24" s="25"/>
      <c r="H24" s="25"/>
      <c r="I24" s="25"/>
      <c r="J24" s="25"/>
      <c r="K24" s="25"/>
    </row>
    <row r="25" spans="2:11" ht="22.5" customHeight="1">
      <c r="B25" s="1" t="s">
        <v>4</v>
      </c>
      <c r="F25" s="24"/>
      <c r="G25" s="24"/>
      <c r="H25" s="24"/>
      <c r="I25" s="24"/>
      <c r="J25" s="24"/>
      <c r="K25" s="24"/>
    </row>
    <row r="26" spans="2:11" ht="22.5" customHeight="1">
      <c r="B26" s="1" t="s">
        <v>5</v>
      </c>
      <c r="F26" s="24"/>
      <c r="G26" s="24"/>
      <c r="H26" s="24"/>
      <c r="I26" s="24"/>
      <c r="J26" s="24"/>
      <c r="K26" s="24"/>
    </row>
    <row r="27" ht="12" customHeight="1">
      <c r="F27" s="19"/>
    </row>
    <row r="28" spans="2:10" ht="18" customHeight="1">
      <c r="B28" s="1" t="s">
        <v>6</v>
      </c>
      <c r="C28" s="1" t="s">
        <v>73</v>
      </c>
      <c r="D28" s="1">
        <v>1500</v>
      </c>
      <c r="E28" s="1" t="s">
        <v>74</v>
      </c>
      <c r="F28" s="43"/>
      <c r="G28" s="12" t="s">
        <v>68</v>
      </c>
      <c r="H28" s="44">
        <f>D28*F28</f>
        <v>0</v>
      </c>
      <c r="I28" s="13" t="s">
        <v>80</v>
      </c>
      <c r="J28" s="13"/>
    </row>
    <row r="29" spans="3:10" ht="18" customHeight="1">
      <c r="C29" s="1" t="s">
        <v>75</v>
      </c>
      <c r="D29" s="1">
        <v>2000</v>
      </c>
      <c r="E29" s="1" t="s">
        <v>74</v>
      </c>
      <c r="F29" s="43"/>
      <c r="G29" s="12" t="s">
        <v>68</v>
      </c>
      <c r="H29" s="44">
        <f aca="true" t="shared" si="0" ref="H29:H34">D29*F29</f>
        <v>0</v>
      </c>
      <c r="I29" s="13" t="s">
        <v>80</v>
      </c>
      <c r="J29" s="13"/>
    </row>
    <row r="30" spans="2:10" ht="18" customHeight="1">
      <c r="B30" s="11"/>
      <c r="C30" s="1" t="s">
        <v>76</v>
      </c>
      <c r="D30" s="1">
        <v>2500</v>
      </c>
      <c r="E30" s="1" t="s">
        <v>74</v>
      </c>
      <c r="F30" s="43"/>
      <c r="G30" s="12" t="s">
        <v>68</v>
      </c>
      <c r="H30" s="44">
        <f t="shared" si="0"/>
        <v>0</v>
      </c>
      <c r="I30" s="13" t="s">
        <v>80</v>
      </c>
      <c r="J30" s="13"/>
    </row>
    <row r="31" spans="3:10" ht="18" customHeight="1">
      <c r="C31" s="1" t="s">
        <v>77</v>
      </c>
      <c r="D31" s="1">
        <v>3000</v>
      </c>
      <c r="E31" s="1" t="s">
        <v>74</v>
      </c>
      <c r="F31" s="43"/>
      <c r="G31" s="12" t="s">
        <v>68</v>
      </c>
      <c r="H31" s="44">
        <f t="shared" si="0"/>
        <v>0</v>
      </c>
      <c r="I31" s="13" t="s">
        <v>80</v>
      </c>
      <c r="J31" s="13"/>
    </row>
    <row r="32" spans="2:10" ht="18" customHeight="1">
      <c r="B32" s="11"/>
      <c r="C32" s="1" t="s">
        <v>78</v>
      </c>
      <c r="D32" s="1">
        <v>2500</v>
      </c>
      <c r="E32" s="1" t="s">
        <v>74</v>
      </c>
      <c r="F32" s="43"/>
      <c r="G32" s="12" t="s">
        <v>68</v>
      </c>
      <c r="H32" s="44">
        <f t="shared" si="0"/>
        <v>0</v>
      </c>
      <c r="I32" s="13" t="s">
        <v>80</v>
      </c>
      <c r="J32" s="13"/>
    </row>
    <row r="33" spans="3:10" ht="18" customHeight="1">
      <c r="C33" s="1" t="s">
        <v>79</v>
      </c>
      <c r="D33" s="1">
        <v>4000</v>
      </c>
      <c r="E33" s="1" t="s">
        <v>74</v>
      </c>
      <c r="F33" s="43"/>
      <c r="G33" s="12" t="s">
        <v>68</v>
      </c>
      <c r="H33" s="44">
        <f t="shared" si="0"/>
        <v>0</v>
      </c>
      <c r="I33" s="13" t="s">
        <v>80</v>
      </c>
      <c r="J33" s="13"/>
    </row>
    <row r="34" spans="3:10" ht="18" customHeight="1">
      <c r="C34" s="1" t="s">
        <v>78</v>
      </c>
      <c r="D34" s="1">
        <v>3500</v>
      </c>
      <c r="E34" s="1" t="s">
        <v>74</v>
      </c>
      <c r="F34" s="43"/>
      <c r="G34" s="12" t="s">
        <v>68</v>
      </c>
      <c r="H34" s="44">
        <f t="shared" si="0"/>
        <v>0</v>
      </c>
      <c r="I34" s="13" t="s">
        <v>80</v>
      </c>
      <c r="J34" s="13"/>
    </row>
    <row r="35" spans="6:10" ht="18" customHeight="1">
      <c r="F35" s="21"/>
      <c r="G35" s="12"/>
      <c r="H35" s="13"/>
      <c r="I35" s="13"/>
      <c r="J35" s="13"/>
    </row>
    <row r="36" spans="6:10" ht="18" customHeight="1">
      <c r="F36" s="11" t="s">
        <v>69</v>
      </c>
      <c r="H36" s="44">
        <f>SUM(H28:H35)</f>
        <v>0</v>
      </c>
      <c r="I36" s="13" t="s">
        <v>80</v>
      </c>
      <c r="J36" s="13"/>
    </row>
    <row r="37" spans="3:47" ht="18" customHeight="1">
      <c r="C37" s="12"/>
      <c r="D37" s="12"/>
      <c r="E37" s="12"/>
      <c r="F37" s="11"/>
      <c r="H37" s="13"/>
      <c r="I37" s="13"/>
      <c r="J37" s="13"/>
      <c r="L37" s="14"/>
      <c r="M37" s="14" t="e">
        <f>IF(#REF!=$L$38,VLOOKUP(#REF!,$L$38:$AU$40,2,FALSE),IF(#REF!=$L$39,VLOOKUP(#REF!,$L$38:$AU$40,2,FALSE),IF(#REF!=$L$40,VLOOKUP(#REF!,$L$38:$AU$40,2,FALSE))))</f>
        <v>#REF!</v>
      </c>
      <c r="N37" s="14" t="e">
        <f>IF(#REF!=$L$38,VLOOKUP(#REF!,$L$38:$AU$40,3,FALSE),IF(#REF!=$L$39,VLOOKUP(#REF!,$L$38:$AU$40,3,FALSE),IF(#REF!=$L$40,VLOOKUP(#REF!,$L$38:$AU$40,3,FALSE))))</f>
        <v>#REF!</v>
      </c>
      <c r="O37" s="14" t="e">
        <f>IF(#REF!=$L$38,VLOOKUP(#REF!,$L$38:$AU$40,4,FALSE),IF(#REF!=$L$39,VLOOKUP(#REF!,$L$38:$AU$40,4,FALSE),IF(#REF!=$L$40,VLOOKUP(#REF!,$L$38:$AU$40,4,FALSE))))</f>
        <v>#REF!</v>
      </c>
      <c r="P37" s="14" t="e">
        <f>IF(#REF!=$L$38,VLOOKUP(#REF!,$L$38:$AU$40,5,FALSE),IF(#REF!=$L$39,VLOOKUP(#REF!,$L$38:$AU$40,5,FALSE),IF(#REF!=$L$40,VLOOKUP(#REF!,$L$38:$AU$40,5,FALSE))))</f>
        <v>#REF!</v>
      </c>
      <c r="Q37" s="14" t="e">
        <f>IF(#REF!=$L$38,VLOOKUP(#REF!,$L$38:$AU$40,6,FALSE),IF(#REF!=$L$39,VLOOKUP(#REF!,$L$38:$AU$40,6,FALSE),IF(#REF!=$L$40,VLOOKUP(#REF!,$L$38:$AU$40,6,FALSE))))</f>
        <v>#REF!</v>
      </c>
      <c r="R37" s="14" t="e">
        <f>IF(#REF!=$L$38,VLOOKUP(#REF!,$L$38:$AU$40,7,FALSE),IF(#REF!=$L$39,VLOOKUP(#REF!,$L$38:$AU$40,7,FALSE),IF(#REF!=$L$40,VLOOKUP(#REF!,$L$38:$AU$40,7,FALSE))))</f>
        <v>#REF!</v>
      </c>
      <c r="S37" s="14" t="e">
        <f>IF(#REF!=$L$38,VLOOKUP(#REF!,$L$38:$AU$40,8,FALSE),IF(#REF!=$L$39,VLOOKUP(#REF!,$L$38:$AU$40,8,FALSE),IF(#REF!=$L$40,VLOOKUP(#REF!,$L$38:$AU$40,8,FALSE))))</f>
        <v>#REF!</v>
      </c>
      <c r="T37" s="14" t="e">
        <f>IF(#REF!=$L$38,VLOOKUP(#REF!,$L$38:$AU$40,9,FALSE),IF(#REF!=$L$39,VLOOKUP(#REF!,$L$38:$AU$40,9,FALSE),IF(#REF!=$L$40,VLOOKUP(#REF!,$L$38:$AU$40,9,FALSE))))</f>
        <v>#REF!</v>
      </c>
      <c r="U37" s="14" t="e">
        <f>IF(#REF!=$L$38,VLOOKUP(#REF!,$L$38:$AU$40,10,FALSE),IF(#REF!=$L$39,VLOOKUP(#REF!,$L$38:$AU$40,10,FALSE),IF(#REF!=$L$40,VLOOKUP(#REF!,$L$38:$AU$40,10,FALSE))))</f>
        <v>#REF!</v>
      </c>
      <c r="V37" s="14" t="e">
        <f>IF(#REF!=$L$38,VLOOKUP(#REF!,$L$38:$AU$40,11,FALSE),IF(#REF!=$L$39,VLOOKUP(#REF!,$L$38:$AU$40,11,FALSE),IF(#REF!=$L$40,VLOOKUP(#REF!,$L$38:$AU$40,11,FALSE))))</f>
        <v>#REF!</v>
      </c>
      <c r="W37" s="14" t="e">
        <f>IF(#REF!=$L$38,VLOOKUP(#REF!,$L$38:$AU$40,12,FALSE),IF(#REF!=$L$39,VLOOKUP(#REF!,$L$38:$AU$40,12,FALSE),IF(#REF!=$L$40,VLOOKUP(#REF!,$L$38:$AU$40,12,FALSE))))</f>
        <v>#REF!</v>
      </c>
      <c r="X37" s="14" t="e">
        <f>IF(#REF!=$L$38,VLOOKUP(#REF!,$L$38:$AU$40,13,FALSE),IF(#REF!=$L$39,VLOOKUP(#REF!,$L$38:$AU$40,13,FALSE),IF(#REF!=$L$40,VLOOKUP(#REF!,$L$38:$AU$40,13,FALSE))))</f>
        <v>#REF!</v>
      </c>
      <c r="Y37" s="14" t="e">
        <f>IF(#REF!=$L$38,VLOOKUP(#REF!,$L$38:$AU$40,14,FALSE),IF(#REF!=$L$39,VLOOKUP(#REF!,$L$38:$AU$40,14,FALSE),IF(#REF!=$L$40,VLOOKUP(#REF!,$L$38:$AU$40,14,FALSE))))</f>
        <v>#REF!</v>
      </c>
      <c r="Z37" s="14" t="e">
        <f>IF(#REF!=$L$38,VLOOKUP(#REF!,$L$38:$AU$40,15,FALSE),IF(#REF!=$L$39,VLOOKUP(#REF!,$L$38:$AU$40,15,FALSE),IF(#REF!=$L$40,VLOOKUP(#REF!,$L$38:$AU$40,15,FALSE))))</f>
        <v>#REF!</v>
      </c>
      <c r="AA37" s="14" t="e">
        <f>IF(#REF!=$L$38,VLOOKUP(#REF!,$L$38:$AU$40,16,FALSE),IF(#REF!=$L$39,VLOOKUP(#REF!,$L$38:$AU$40,16,FALSE),IF(#REF!=$L$40,VLOOKUP(#REF!,$L$38:$AU$40,16,FALSE))))</f>
        <v>#REF!</v>
      </c>
      <c r="AB37" s="14" t="e">
        <f>IF(#REF!=$L$38,VLOOKUP(#REF!,$L$38:$AU$40,17,FALSE),IF(#REF!=$L$39,VLOOKUP(#REF!,$L$38:$AU$40,17,FALSE),IF(#REF!=$L$40,VLOOKUP(#REF!,$L$38:$AU$40,17,FALSE))))</f>
        <v>#REF!</v>
      </c>
      <c r="AC37" s="14" t="e">
        <f>IF(#REF!=$L$38,VLOOKUP(#REF!,$L$38:$AU$40,18,FALSE),IF(#REF!=$L$39,VLOOKUP(#REF!,$L$38:$AU$40,18,FALSE),IF(#REF!=$L$40,VLOOKUP(#REF!,$L$38:$AU$40,18,FALSE))))</f>
        <v>#REF!</v>
      </c>
      <c r="AD37" s="14" t="e">
        <f>IF(#REF!=$L$38,VLOOKUP(#REF!,$L$38:$AU$40,19,FALSE),IF(#REF!=$L$39,VLOOKUP(#REF!,$L$38:$AU$40,19,FALSE),IF(#REF!=$L$40,VLOOKUP(#REF!,$L$38:$AU$40,19,FALSE))))</f>
        <v>#REF!</v>
      </c>
      <c r="AE37" s="14" t="e">
        <f>IF(#REF!=$L$38,VLOOKUP(#REF!,$L$38:$AU$40,20,FALSE),IF(#REF!=$L$39,VLOOKUP(#REF!,$L$38:$AU$40,20,FALSE),IF(#REF!=$L$40,VLOOKUP(#REF!,$L$38:$AU$40,20,FALSE))))</f>
        <v>#REF!</v>
      </c>
      <c r="AF37" s="14" t="e">
        <f>IF(#REF!=$L$38,VLOOKUP(#REF!,$L$38:$AU$40,21,FALSE),IF(#REF!=$L$39,VLOOKUP(#REF!,$L$38:$AU$40,21,FALSE),IF(#REF!=$L$40,VLOOKUP(#REF!,$L$38:$AU$40,21,FALSE))))</f>
        <v>#REF!</v>
      </c>
      <c r="AG37" s="14" t="e">
        <f>IF(#REF!=$L$38,VLOOKUP(#REF!,$L$38:$AU$40,22,FALSE),IF(#REF!=$L$39,VLOOKUP(#REF!,$L$38:$AU$40,22,FALSE),IF(#REF!=$L$40,VLOOKUP(#REF!,$L$38:$AU$40,22,FALSE))))</f>
        <v>#REF!</v>
      </c>
      <c r="AH37" s="14" t="e">
        <f>IF(#REF!=$L$38,VLOOKUP(#REF!,$L$38:$AU$40,23,FALSE),IF(#REF!=$L$39,VLOOKUP(#REF!,$L$38:$AU$40,23,FALSE),IF(#REF!=$L$40,VLOOKUP(#REF!,$L$38:$AU$40,23,FALSE))))</f>
        <v>#REF!</v>
      </c>
      <c r="AI37" s="14" t="e">
        <f>IF(#REF!=$L$38,VLOOKUP(#REF!,$L$38:$AU$40,24,FALSE),IF(#REF!=$L$39,VLOOKUP(#REF!,$L$38:$AU$40,24,FALSE),IF(#REF!=$L$40,VLOOKUP(#REF!,$L$38:$AU$40,24,FALSE))))</f>
        <v>#REF!</v>
      </c>
      <c r="AJ37" s="14" t="e">
        <f>IF(#REF!=$L$38,VLOOKUP(#REF!,$L$38:$AU$40,25,FALSE),IF(#REF!=$L$39,VLOOKUP(#REF!,$L$38:$AU$40,25,FALSE),IF(#REF!=$L$40,VLOOKUP(#REF!,$L$38:$AU$40,25,FALSE))))</f>
        <v>#REF!</v>
      </c>
      <c r="AK37" s="14" t="e">
        <f>IF(#REF!=$L$38,VLOOKUP(#REF!,$L$38:$AU$40,26,FALSE),IF(#REF!=$L$39,VLOOKUP(#REF!,$L$38:$AU$40,26,FALSE),IF(#REF!=$L$40,VLOOKUP(#REF!,$L$38:$AU$40,26,FALSE))))</f>
        <v>#REF!</v>
      </c>
      <c r="AL37" s="14" t="e">
        <f>IF(#REF!=$L$38,VLOOKUP(#REF!,$L$38:$AU$40,27,FALSE),IF(#REF!=$L$39,VLOOKUP(#REF!,$L$38:$AU$40,27,FALSE),IF(#REF!=$L$40,VLOOKUP(#REF!,$L$38:$AU$40,27,FALSE))))</f>
        <v>#REF!</v>
      </c>
      <c r="AM37" s="14" t="e">
        <f>IF(#REF!=$L$38,VLOOKUP(#REF!,$L$38:$AU$40,28,FALSE),IF(#REF!=$L$39,VLOOKUP(#REF!,$L$38:$AU$40,28,FALSE),IF(#REF!=$L$40,VLOOKUP(#REF!,$L$38:$AU$40,28,FALSE))))</f>
        <v>#REF!</v>
      </c>
      <c r="AN37" s="14" t="e">
        <f>IF(#REF!=$L$38,VLOOKUP(#REF!,$L$38:$AU$40,29,FALSE),IF(#REF!=$L$39,VLOOKUP(#REF!,$L$38:$AU$40,29,FALSE),IF(#REF!=$L$40,VLOOKUP(#REF!,$L$38:$AU$40,29,FALSE))))</f>
        <v>#REF!</v>
      </c>
      <c r="AO37" s="14" t="e">
        <f>IF(#REF!=$L$38,VLOOKUP(#REF!,$L$38:$AU$40,30,FALSE),IF(#REF!=$L$39,VLOOKUP(#REF!,$L$38:$AU$40,30,FALSE),IF(#REF!=$L$40,VLOOKUP(#REF!,$L$38:$AU$40,30,FALSE))))</f>
        <v>#REF!</v>
      </c>
      <c r="AP37" s="14" t="e">
        <f>IF(#REF!=$L$38,VLOOKUP(#REF!,$L$38:$AU$40,31,FALSE),IF(#REF!=$L$39,VLOOKUP(#REF!,$L$38:$AU$40,31,FALSE),IF(#REF!=$L$40,VLOOKUP(#REF!,$L$38:$AU$40,31,FALSE))))</f>
        <v>#REF!</v>
      </c>
      <c r="AQ37" s="14" t="e">
        <f>IF(#REF!=$L$38,VLOOKUP(#REF!,$L$38:$AU$40,32,FALSE),IF(#REF!=$L$39,VLOOKUP(#REF!,$L$38:$AU$40,32,FALSE),IF(#REF!=$L$40,VLOOKUP(#REF!,$L$38:$AU$40,32,FALSE))))</f>
        <v>#REF!</v>
      </c>
      <c r="AR37" s="14" t="e">
        <f>IF(#REF!=$L$38,VLOOKUP(#REF!,$L$38:$AU$40,33,FALSE),IF(#REF!=$L$39,VLOOKUP(#REF!,$L$38:$AU$40,33,FALSE),IF(#REF!=$L$40,VLOOKUP(#REF!,$L$38:$AU$40,33,FALSE))))</f>
        <v>#REF!</v>
      </c>
      <c r="AS37" s="14" t="e">
        <f>IF(#REF!=$L$38,VLOOKUP(#REF!,$L$38:$AU$40,34,FALSE),IF(#REF!=$L$39,VLOOKUP(#REF!,$L$38:$AU$40,34,FALSE),IF(#REF!=$L$40,VLOOKUP(#REF!,$L$38:$AU$40,34,FALSE))))</f>
        <v>#REF!</v>
      </c>
      <c r="AT37" s="14" t="e">
        <f>IF(#REF!=$L$38,VLOOKUP(#REF!,$L$38:$AU$40,35,FALSE),IF(#REF!=$L$39,VLOOKUP(#REF!,$L$38:$AU$40,35,FALSE),IF(#REF!=$L$40,VLOOKUP(#REF!,$L$38:$AU$40,35,FALSE))))</f>
        <v>#REF!</v>
      </c>
      <c r="AU37" s="14" t="e">
        <f>IF(#REF!=$L$38,VLOOKUP(#REF!,$L$38:$AU$40,36,FALSE),IF(#REF!=$L$39,VLOOKUP(#REF!,$L$38:$AU$40,36,FALSE),IF(#REF!=$L$40,VLOOKUP(#REF!,$L$38:$AU$40,36,FALSE))))</f>
        <v>#REF!</v>
      </c>
    </row>
    <row r="38" spans="12:47" ht="13.5">
      <c r="L38" s="14" t="s">
        <v>8</v>
      </c>
      <c r="M38" s="14" t="s">
        <v>11</v>
      </c>
      <c r="N38" s="14" t="s">
        <v>12</v>
      </c>
      <c r="O38" s="14" t="s">
        <v>13</v>
      </c>
      <c r="P38" s="14" t="s">
        <v>14</v>
      </c>
      <c r="Q38" s="14" t="s">
        <v>15</v>
      </c>
      <c r="R38" s="14" t="s">
        <v>16</v>
      </c>
      <c r="S38" s="14" t="s">
        <v>17</v>
      </c>
      <c r="T38" s="14" t="s">
        <v>18</v>
      </c>
      <c r="U38" s="14" t="s">
        <v>19</v>
      </c>
      <c r="V38" s="14" t="s">
        <v>35</v>
      </c>
      <c r="W38" s="14" t="s">
        <v>36</v>
      </c>
      <c r="X38" s="14" t="s">
        <v>37</v>
      </c>
      <c r="Y38" s="14" t="s">
        <v>20</v>
      </c>
      <c r="Z38" s="14" t="s">
        <v>21</v>
      </c>
      <c r="AA38" s="14" t="s">
        <v>22</v>
      </c>
      <c r="AB38" s="14" t="s">
        <v>23</v>
      </c>
      <c r="AC38" s="14" t="s">
        <v>24</v>
      </c>
      <c r="AD38" s="14" t="s">
        <v>25</v>
      </c>
      <c r="AE38" s="14" t="s">
        <v>26</v>
      </c>
      <c r="AF38" s="14" t="s">
        <v>27</v>
      </c>
      <c r="AG38" s="14" t="s">
        <v>45</v>
      </c>
      <c r="AH38" s="14" t="s">
        <v>46</v>
      </c>
      <c r="AI38" s="14" t="s">
        <v>48</v>
      </c>
      <c r="AJ38" s="14" t="s">
        <v>49</v>
      </c>
      <c r="AK38" s="14" t="s">
        <v>49</v>
      </c>
      <c r="AL38" s="14" t="s">
        <v>49</v>
      </c>
      <c r="AM38" s="14" t="s">
        <v>49</v>
      </c>
      <c r="AN38" s="14" t="s">
        <v>49</v>
      </c>
      <c r="AO38" s="14" t="s">
        <v>49</v>
      </c>
      <c r="AP38" s="14" t="s">
        <v>49</v>
      </c>
      <c r="AQ38" s="14" t="s">
        <v>49</v>
      </c>
      <c r="AR38" s="14" t="s">
        <v>49</v>
      </c>
      <c r="AS38" s="14" t="s">
        <v>49</v>
      </c>
      <c r="AT38" s="14" t="s">
        <v>49</v>
      </c>
      <c r="AU38" s="14" t="s">
        <v>49</v>
      </c>
    </row>
    <row r="39" spans="12:47" ht="13.5">
      <c r="L39" s="14" t="s">
        <v>9</v>
      </c>
      <c r="M39" s="14" t="s">
        <v>32</v>
      </c>
      <c r="N39" s="14" t="s">
        <v>33</v>
      </c>
      <c r="O39" s="14" t="s">
        <v>34</v>
      </c>
      <c r="P39" s="14" t="s">
        <v>12</v>
      </c>
      <c r="Q39" s="14" t="s">
        <v>13</v>
      </c>
      <c r="R39" s="14" t="s">
        <v>29</v>
      </c>
      <c r="S39" s="14" t="s">
        <v>28</v>
      </c>
      <c r="T39" s="14" t="s">
        <v>30</v>
      </c>
      <c r="U39" s="14" t="s">
        <v>31</v>
      </c>
      <c r="V39" s="14" t="s">
        <v>14</v>
      </c>
      <c r="W39" s="14" t="s">
        <v>15</v>
      </c>
      <c r="X39" s="14" t="s">
        <v>16</v>
      </c>
      <c r="Y39" s="14" t="s">
        <v>17</v>
      </c>
      <c r="Z39" s="14" t="s">
        <v>18</v>
      </c>
      <c r="AA39" s="14" t="s">
        <v>19</v>
      </c>
      <c r="AB39" s="14" t="s">
        <v>35</v>
      </c>
      <c r="AC39" s="14" t="s">
        <v>36</v>
      </c>
      <c r="AD39" s="14" t="s">
        <v>37</v>
      </c>
      <c r="AE39" s="14" t="s">
        <v>38</v>
      </c>
      <c r="AF39" s="14" t="s">
        <v>39</v>
      </c>
      <c r="AG39" s="14" t="s">
        <v>40</v>
      </c>
      <c r="AH39" s="14" t="s">
        <v>20</v>
      </c>
      <c r="AI39" s="14" t="s">
        <v>21</v>
      </c>
      <c r="AJ39" s="14" t="s">
        <v>41</v>
      </c>
      <c r="AK39" s="14" t="s">
        <v>42</v>
      </c>
      <c r="AL39" s="14" t="s">
        <v>22</v>
      </c>
      <c r="AM39" s="14" t="s">
        <v>43</v>
      </c>
      <c r="AN39" s="14" t="s">
        <v>24</v>
      </c>
      <c r="AO39" s="14" t="s">
        <v>44</v>
      </c>
      <c r="AP39" s="14" t="s">
        <v>26</v>
      </c>
      <c r="AQ39" s="14" t="s">
        <v>25</v>
      </c>
      <c r="AR39" s="14" t="s">
        <v>27</v>
      </c>
      <c r="AS39" s="14" t="s">
        <v>45</v>
      </c>
      <c r="AT39" s="14" t="s">
        <v>46</v>
      </c>
      <c r="AU39" s="14" t="s">
        <v>47</v>
      </c>
    </row>
    <row r="40" spans="12:47" ht="13.5">
      <c r="L40" s="14" t="s">
        <v>10</v>
      </c>
      <c r="M40" s="14" t="s">
        <v>32</v>
      </c>
      <c r="N40" s="14" t="s">
        <v>33</v>
      </c>
      <c r="O40" s="14" t="s">
        <v>12</v>
      </c>
      <c r="P40" s="14" t="s">
        <v>13</v>
      </c>
      <c r="Q40" s="14" t="s">
        <v>28</v>
      </c>
      <c r="R40" s="14" t="s">
        <v>30</v>
      </c>
      <c r="S40" s="14" t="s">
        <v>14</v>
      </c>
      <c r="T40" s="14" t="s">
        <v>15</v>
      </c>
      <c r="U40" s="14" t="s">
        <v>16</v>
      </c>
      <c r="V40" s="14" t="s">
        <v>17</v>
      </c>
      <c r="W40" s="14" t="s">
        <v>18</v>
      </c>
      <c r="X40" s="14" t="s">
        <v>19</v>
      </c>
      <c r="Y40" s="14" t="s">
        <v>35</v>
      </c>
      <c r="Z40" s="14" t="s">
        <v>36</v>
      </c>
      <c r="AA40" s="14" t="s">
        <v>37</v>
      </c>
      <c r="AB40" s="14" t="s">
        <v>38</v>
      </c>
      <c r="AC40" s="14" t="s">
        <v>39</v>
      </c>
      <c r="AD40" s="14" t="s">
        <v>40</v>
      </c>
      <c r="AE40" s="14" t="s">
        <v>20</v>
      </c>
      <c r="AF40" s="14" t="s">
        <v>21</v>
      </c>
      <c r="AG40" s="14" t="s">
        <v>22</v>
      </c>
      <c r="AH40" s="14" t="s">
        <v>43</v>
      </c>
      <c r="AI40" s="14" t="s">
        <v>24</v>
      </c>
      <c r="AJ40" s="14" t="s">
        <v>26</v>
      </c>
      <c r="AK40" s="14" t="s">
        <v>25</v>
      </c>
      <c r="AL40" s="14" t="s">
        <v>27</v>
      </c>
      <c r="AM40" s="14" t="s">
        <v>45</v>
      </c>
      <c r="AN40" s="14" t="s">
        <v>46</v>
      </c>
      <c r="AO40" s="14" t="s">
        <v>47</v>
      </c>
      <c r="AP40" s="14" t="s">
        <v>49</v>
      </c>
      <c r="AQ40" s="14" t="s">
        <v>49</v>
      </c>
      <c r="AR40" s="14" t="s">
        <v>49</v>
      </c>
      <c r="AS40" s="14" t="s">
        <v>49</v>
      </c>
      <c r="AT40" s="14" t="s">
        <v>49</v>
      </c>
      <c r="AU40" s="14" t="s">
        <v>49</v>
      </c>
    </row>
    <row r="41" spans="12:47" ht="13.5"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</row>
    <row r="42" spans="12:47" ht="13.5">
      <c r="L42" s="14"/>
      <c r="M42" s="14" t="s">
        <v>50</v>
      </c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</row>
    <row r="43" spans="12:47" ht="13.5">
      <c r="L43" s="14"/>
      <c r="M43" s="14" t="s">
        <v>51</v>
      </c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</row>
    <row r="44" spans="12:47" ht="13.5">
      <c r="L44" s="14"/>
      <c r="M44" s="14" t="s">
        <v>52</v>
      </c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</row>
    <row r="45" spans="12:47" ht="13.5">
      <c r="L45" s="14"/>
      <c r="M45" s="14" t="s">
        <v>62</v>
      </c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</row>
    <row r="46" spans="12:47" ht="13.5">
      <c r="L46" s="14"/>
      <c r="M46" s="14" t="s">
        <v>53</v>
      </c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</row>
    <row r="47" spans="12:47" ht="13.5">
      <c r="L47" s="14"/>
      <c r="M47" s="14" t="s">
        <v>63</v>
      </c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</row>
    <row r="48" spans="12:47" ht="13.5">
      <c r="L48" s="14"/>
      <c r="M48" s="14" t="s">
        <v>64</v>
      </c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</row>
    <row r="49" spans="12:47" ht="13.5">
      <c r="L49" s="14"/>
      <c r="M49" s="14" t="s">
        <v>55</v>
      </c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</row>
    <row r="50" spans="12:47" ht="13.5">
      <c r="L50" s="14"/>
      <c r="M50" s="14" t="s">
        <v>54</v>
      </c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</row>
    <row r="51" spans="12:47" ht="13.5">
      <c r="L51" s="14"/>
      <c r="M51" s="14" t="s">
        <v>56</v>
      </c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</row>
    <row r="52" spans="12:47" ht="13.5">
      <c r="L52" s="14"/>
      <c r="M52" s="14" t="s">
        <v>57</v>
      </c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</row>
    <row r="53" spans="12:47" ht="13.5">
      <c r="L53" s="14"/>
      <c r="M53" s="14" t="s">
        <v>58</v>
      </c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</row>
    <row r="54" spans="12:47" ht="13.5">
      <c r="L54" s="14"/>
      <c r="M54" s="14" t="s">
        <v>59</v>
      </c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</row>
    <row r="55" spans="12:47" ht="13.5">
      <c r="L55" s="14"/>
      <c r="M55" s="14" t="s">
        <v>60</v>
      </c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</row>
    <row r="56" spans="12:47" ht="13.5">
      <c r="L56" s="14"/>
      <c r="M56" s="14" t="s">
        <v>61</v>
      </c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</row>
  </sheetData>
  <sheetProtection formatCells="0"/>
  <mergeCells count="39">
    <mergeCell ref="H21:J21"/>
    <mergeCell ref="H15:J15"/>
    <mergeCell ref="H16:J16"/>
    <mergeCell ref="H17:J17"/>
    <mergeCell ref="H18:J18"/>
    <mergeCell ref="H19:J19"/>
    <mergeCell ref="H20:J20"/>
    <mergeCell ref="C20:E20"/>
    <mergeCell ref="C21:E21"/>
    <mergeCell ref="H7:J7"/>
    <mergeCell ref="H8:J8"/>
    <mergeCell ref="H9:J9"/>
    <mergeCell ref="H10:J10"/>
    <mergeCell ref="H11:J11"/>
    <mergeCell ref="H12:J12"/>
    <mergeCell ref="H13:J13"/>
    <mergeCell ref="H14:J14"/>
    <mergeCell ref="C14:E14"/>
    <mergeCell ref="C15:E15"/>
    <mergeCell ref="C16:E16"/>
    <mergeCell ref="C17:E17"/>
    <mergeCell ref="C18:E18"/>
    <mergeCell ref="C19:E19"/>
    <mergeCell ref="C8:E8"/>
    <mergeCell ref="C9:E9"/>
    <mergeCell ref="C10:E10"/>
    <mergeCell ref="C11:E11"/>
    <mergeCell ref="C12:E12"/>
    <mergeCell ref="C13:E13"/>
    <mergeCell ref="A2:K2"/>
    <mergeCell ref="F25:K25"/>
    <mergeCell ref="F26:K26"/>
    <mergeCell ref="F24:K24"/>
    <mergeCell ref="C4:F4"/>
    <mergeCell ref="G4:K4"/>
    <mergeCell ref="A22:K22"/>
    <mergeCell ref="C6:E6"/>
    <mergeCell ref="H6:J6"/>
    <mergeCell ref="C7:E7"/>
  </mergeCells>
  <printOptions/>
  <pageMargins left="0.42" right="0.2362204724409449" top="0.31496062992125984" bottom="0.07874015748031496" header="0.4724409448818898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米岡　利昌</dc:creator>
  <cp:keywords/>
  <dc:description/>
  <cp:lastModifiedBy>福部國弘</cp:lastModifiedBy>
  <cp:lastPrinted>2023-06-02T01:43:01Z</cp:lastPrinted>
  <dcterms:created xsi:type="dcterms:W3CDTF">2009-03-03T22:26:08Z</dcterms:created>
  <dcterms:modified xsi:type="dcterms:W3CDTF">2023-06-02T01:43:34Z</dcterms:modified>
  <cp:category/>
  <cp:version/>
  <cp:contentType/>
  <cp:contentStatus/>
</cp:coreProperties>
</file>